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375" activeTab="0"/>
  </bookViews>
  <sheets>
    <sheet name="Взносы на КР" sheetId="1" r:id="rId1"/>
  </sheets>
  <definedNames/>
  <calcPr fullCalcOnLoad="1"/>
</workbook>
</file>

<file path=xl/sharedStrings.xml><?xml version="1.0" encoding="utf-8"?>
<sst xmlns="http://schemas.openxmlformats.org/spreadsheetml/2006/main" count="178" uniqueCount="34">
  <si>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</si>
  <si>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</si>
  <si>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</si>
  <si>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</si>
  <si>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</si>
  <si>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</si>
  <si>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</si>
  <si>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</si>
  <si>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</si>
  <si>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</si>
  <si>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</si>
  <si>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</si>
  <si>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</si>
  <si>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</si>
  <si>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</si>
  <si>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</si>
  <si>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</si>
  <si>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</si>
  <si>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</si>
  <si>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</si>
  <si>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</si>
  <si>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</si>
  <si>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</si>
  <si>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</si>
  <si>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</si>
  <si>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</si>
  <si>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</si>
  <si>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</si>
  <si>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</si>
  <si>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Действующий [40705810900000000002]</t>
  </si>
  <si>
    <t>Итого:</t>
  </si>
  <si>
    <t>2019 [12]</t>
  </si>
  <si>
    <t>Вносы на Кап.Ремонт дом №17 г.Яхрома ул. Бусалова</t>
  </si>
  <si>
    <t>2020 [12]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</si>
</sst>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9" fontId="0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wrapText="1"/>
    </xf>
    <xf numFmtId="9" fontId="26" fillId="0" borderId="10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9" fontId="26" fillId="0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26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PageLayoutView="0" workbookViewId="0" topLeftCell="H45">
      <selection activeCell="L62" sqref="L62"/>
    </sheetView>
  </sheetViews>
  <sheetFormatPr defaultColWidth="8.8515625" defaultRowHeight="15"/>
  <cols>
    <col min="1" max="1" width="12.28125" style="9" customWidth="1"/>
    <col min="2" max="2" width="13.57421875" style="9" customWidth="1"/>
    <col min="3" max="3" width="12.00390625" style="9" customWidth="1"/>
    <col min="4" max="4" width="21.28125" style="9" customWidth="1"/>
    <col min="5" max="5" width="27.57421875" style="9" customWidth="1"/>
    <col min="6" max="6" width="30.140625" style="9" customWidth="1"/>
    <col min="7" max="7" width="20.140625" style="9" customWidth="1"/>
    <col min="8" max="8" width="32.421875" style="9" customWidth="1"/>
    <col min="9" max="9" width="33.421875" style="9" customWidth="1"/>
    <col min="10" max="10" width="37.00390625" style="9" customWidth="1"/>
    <col min="11" max="12" width="14.28125" style="9" customWidth="1"/>
    <col min="13" max="13" width="9.140625" style="9" bestFit="1" customWidth="1"/>
    <col min="14" max="16384" width="8.8515625" style="9" customWidth="1"/>
  </cols>
  <sheetData>
    <row r="1" spans="1:5" ht="18.75">
      <c r="A1" s="25" t="s">
        <v>32</v>
      </c>
      <c r="B1" s="25"/>
      <c r="C1" s="25"/>
      <c r="D1" s="25"/>
      <c r="E1" s="25"/>
    </row>
    <row r="3" spans="1:12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23" ht="1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9" t="s">
        <v>12</v>
      </c>
      <c r="N4" s="9" t="s">
        <v>12</v>
      </c>
      <c r="O4" s="9" t="s">
        <v>12</v>
      </c>
      <c r="P4" s="9" t="s">
        <v>12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</row>
    <row r="5" spans="1:12" ht="15">
      <c r="A5" s="6">
        <v>2016</v>
      </c>
      <c r="B5" s="6" t="s">
        <v>18</v>
      </c>
      <c r="C5" s="10">
        <v>8.3</v>
      </c>
      <c r="D5" s="3">
        <v>6932.7</v>
      </c>
      <c r="E5" s="3">
        <v>16705.5</v>
      </c>
      <c r="F5" s="2" t="s">
        <v>28</v>
      </c>
      <c r="G5" s="11" t="s">
        <v>28</v>
      </c>
      <c r="H5" s="3">
        <v>16705.5</v>
      </c>
      <c r="I5" s="12" t="s">
        <v>28</v>
      </c>
      <c r="J5" s="6" t="s">
        <v>29</v>
      </c>
      <c r="K5" s="3">
        <v>16705.5</v>
      </c>
      <c r="L5" s="12" t="s">
        <v>28</v>
      </c>
    </row>
    <row r="6" spans="1:12" ht="15">
      <c r="A6" s="6">
        <v>2016</v>
      </c>
      <c r="B6" s="6" t="s">
        <v>19</v>
      </c>
      <c r="C6" s="10">
        <v>8.3</v>
      </c>
      <c r="D6" s="3">
        <v>6932.7</v>
      </c>
      <c r="E6" s="3">
        <f>C6*D6</f>
        <v>57541.41</v>
      </c>
      <c r="F6" s="2">
        <v>13983.13</v>
      </c>
      <c r="G6" s="13">
        <f>F6/E6*100%</f>
        <v>0.2430098602032866</v>
      </c>
      <c r="H6" s="3">
        <f>H5+E6</f>
        <v>74246.91</v>
      </c>
      <c r="I6" s="3">
        <v>13983.13</v>
      </c>
      <c r="J6" s="6" t="s">
        <v>29</v>
      </c>
      <c r="K6" s="3">
        <v>74246.91</v>
      </c>
      <c r="L6" s="12" t="s">
        <v>28</v>
      </c>
    </row>
    <row r="7" spans="1:12" ht="15">
      <c r="A7" s="6">
        <v>2016</v>
      </c>
      <c r="B7" s="6" t="s">
        <v>20</v>
      </c>
      <c r="C7" s="10">
        <v>8.3</v>
      </c>
      <c r="D7" s="3">
        <v>6932.7</v>
      </c>
      <c r="E7" s="3">
        <f>C7*D7</f>
        <v>57541.41</v>
      </c>
      <c r="F7" s="3">
        <v>55075.39</v>
      </c>
      <c r="G7" s="13">
        <f>F7/E7*100%</f>
        <v>0.9571435597424532</v>
      </c>
      <c r="H7" s="3">
        <f>H6+E7</f>
        <v>131788.32</v>
      </c>
      <c r="I7" s="3">
        <f>F6+F7</f>
        <v>69058.52</v>
      </c>
      <c r="J7" s="6" t="s">
        <v>29</v>
      </c>
      <c r="K7" s="3">
        <v>131788.32</v>
      </c>
      <c r="L7" s="3">
        <v>55450.24</v>
      </c>
    </row>
    <row r="8" spans="1:12" ht="15">
      <c r="A8" s="6">
        <v>2016</v>
      </c>
      <c r="B8" s="6" t="s">
        <v>21</v>
      </c>
      <c r="C8" s="10">
        <v>8.3</v>
      </c>
      <c r="D8" s="3">
        <v>6932.7</v>
      </c>
      <c r="E8" s="3">
        <f>C8*D8</f>
        <v>57541.41</v>
      </c>
      <c r="F8" s="3">
        <v>58074.63</v>
      </c>
      <c r="G8" s="13">
        <f>F8/E8*100%</f>
        <v>1.0092667176560324</v>
      </c>
      <c r="H8" s="3">
        <f>H7+E8</f>
        <v>189329.73</v>
      </c>
      <c r="I8" s="3">
        <f>I7+F8</f>
        <v>127133.15</v>
      </c>
      <c r="J8" s="6" t="s">
        <v>29</v>
      </c>
      <c r="K8" s="3">
        <v>189329.73</v>
      </c>
      <c r="L8" s="3">
        <v>111475.54</v>
      </c>
    </row>
    <row r="9" spans="1:12" ht="15">
      <c r="A9" s="6">
        <v>2016</v>
      </c>
      <c r="B9" s="6" t="s">
        <v>22</v>
      </c>
      <c r="C9" s="10">
        <v>8.3</v>
      </c>
      <c r="D9" s="3">
        <v>6932.7</v>
      </c>
      <c r="E9" s="3">
        <f>C9*D9</f>
        <v>57541.41</v>
      </c>
      <c r="F9" s="3">
        <v>56155.92</v>
      </c>
      <c r="G9" s="13">
        <f>F9/E9*100%</f>
        <v>0.9759218621858587</v>
      </c>
      <c r="H9" s="3">
        <f>H8+E9</f>
        <v>246871.14</v>
      </c>
      <c r="I9" s="3">
        <f>I8+F9</f>
        <v>183289.07</v>
      </c>
      <c r="J9" s="6" t="s">
        <v>29</v>
      </c>
      <c r="K9" s="3">
        <v>246871.14</v>
      </c>
      <c r="L9" s="3">
        <v>172229.72</v>
      </c>
    </row>
    <row r="10" spans="1:12" ht="13.5" customHeight="1">
      <c r="A10" s="6">
        <v>2016</v>
      </c>
      <c r="B10" s="6" t="s">
        <v>23</v>
      </c>
      <c r="C10" s="10">
        <v>8.3</v>
      </c>
      <c r="D10" s="3">
        <v>6932.7</v>
      </c>
      <c r="E10" s="3">
        <f>C10*D10</f>
        <v>57541.41</v>
      </c>
      <c r="F10" s="3">
        <v>68285.94</v>
      </c>
      <c r="G10" s="13">
        <f>F10/E10*100%</f>
        <v>1.186726915450977</v>
      </c>
      <c r="H10" s="3">
        <f>H9+E10</f>
        <v>304412.55000000005</v>
      </c>
      <c r="I10" s="3">
        <f>I9+F10</f>
        <v>251575.01</v>
      </c>
      <c r="J10" s="6" t="s">
        <v>29</v>
      </c>
      <c r="K10" s="3">
        <v>304412.55</v>
      </c>
      <c r="L10" s="3">
        <v>246339.9</v>
      </c>
    </row>
    <row r="11" spans="1:12" s="15" customFormat="1" ht="15">
      <c r="A11" s="4"/>
      <c r="B11" s="4" t="s">
        <v>30</v>
      </c>
      <c r="C11" s="4"/>
      <c r="D11" s="4"/>
      <c r="E11" s="4">
        <f>SUM(E5:E10)</f>
        <v>304412.55000000005</v>
      </c>
      <c r="F11" s="4">
        <f>SUM(F6:F10)</f>
        <v>251575.01</v>
      </c>
      <c r="G11" s="14">
        <f>F11/E11*100%</f>
        <v>0.8264278525967473</v>
      </c>
      <c r="H11" s="4"/>
      <c r="I11" s="4"/>
      <c r="J11" s="6"/>
      <c r="K11" s="4"/>
      <c r="L11" s="4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3" ht="15">
      <c r="A13" s="26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9" t="s">
        <v>12</v>
      </c>
      <c r="N13" s="9" t="s">
        <v>12</v>
      </c>
      <c r="O13" s="9" t="s">
        <v>12</v>
      </c>
      <c r="P13" s="9" t="s">
        <v>12</v>
      </c>
      <c r="Q13" s="9" t="s">
        <v>12</v>
      </c>
      <c r="R13" s="9" t="s">
        <v>12</v>
      </c>
      <c r="S13" s="9" t="s">
        <v>12</v>
      </c>
      <c r="T13" s="9" t="s">
        <v>12</v>
      </c>
      <c r="U13" s="9" t="s">
        <v>12</v>
      </c>
      <c r="V13" s="9" t="s">
        <v>12</v>
      </c>
      <c r="W13" s="9" t="s">
        <v>12</v>
      </c>
    </row>
    <row r="14" spans="1:12" ht="15">
      <c r="A14" s="6">
        <v>2017</v>
      </c>
      <c r="B14" s="6" t="s">
        <v>25</v>
      </c>
      <c r="C14" s="6">
        <v>8.65</v>
      </c>
      <c r="D14" s="3">
        <v>6932.7</v>
      </c>
      <c r="E14" s="16">
        <f>C14*D14</f>
        <v>59967.855</v>
      </c>
      <c r="F14" s="6">
        <v>46472.44</v>
      </c>
      <c r="G14" s="17">
        <f>F14/E14*100%</f>
        <v>0.7749558492629093</v>
      </c>
      <c r="H14" s="6">
        <v>364380.41</v>
      </c>
      <c r="I14" s="6">
        <v>298047.45</v>
      </c>
      <c r="J14" s="6" t="s">
        <v>29</v>
      </c>
      <c r="K14" s="6">
        <v>364380.41</v>
      </c>
      <c r="L14" s="6">
        <v>279029.02</v>
      </c>
    </row>
    <row r="15" spans="1:12" ht="15">
      <c r="A15" s="6">
        <v>2017</v>
      </c>
      <c r="B15" s="6" t="s">
        <v>13</v>
      </c>
      <c r="C15" s="6">
        <v>8.65</v>
      </c>
      <c r="D15" s="3">
        <v>6932.7</v>
      </c>
      <c r="E15" s="16">
        <f aca="true" t="shared" si="0" ref="E15:E25">C15*D15</f>
        <v>59967.855</v>
      </c>
      <c r="F15" s="6">
        <v>53693.5</v>
      </c>
      <c r="G15" s="17">
        <f aca="true" t="shared" si="1" ref="G15:G26">F15/E15*100%</f>
        <v>0.8953713618737905</v>
      </c>
      <c r="H15" s="16">
        <f>H14+E14</f>
        <v>424348.26499999996</v>
      </c>
      <c r="I15" s="6">
        <f aca="true" t="shared" si="2" ref="I15:I25">I14+F15</f>
        <v>351740.95</v>
      </c>
      <c r="J15" s="6" t="s">
        <v>29</v>
      </c>
      <c r="K15" s="16">
        <f>K14+E14</f>
        <v>424348.26499999996</v>
      </c>
      <c r="L15" s="6">
        <v>341921.18</v>
      </c>
    </row>
    <row r="16" spans="1:12" ht="15">
      <c r="A16" s="6">
        <v>2017</v>
      </c>
      <c r="B16" s="6" t="s">
        <v>14</v>
      </c>
      <c r="C16" s="6">
        <v>8.65</v>
      </c>
      <c r="D16" s="3">
        <v>6932.7</v>
      </c>
      <c r="E16" s="16">
        <f t="shared" si="0"/>
        <v>59967.855</v>
      </c>
      <c r="F16" s="6">
        <v>61468.71</v>
      </c>
      <c r="G16" s="17">
        <f t="shared" si="1"/>
        <v>1.0250276585680778</v>
      </c>
      <c r="H16" s="16">
        <f aca="true" t="shared" si="3" ref="H16:H25">H15+E15</f>
        <v>484316.11999999994</v>
      </c>
      <c r="I16" s="6">
        <f t="shared" si="2"/>
        <v>413209.66000000003</v>
      </c>
      <c r="J16" s="6" t="s">
        <v>29</v>
      </c>
      <c r="K16" s="16">
        <f>K15+E14</f>
        <v>484316.11999999994</v>
      </c>
      <c r="L16" s="6">
        <v>382287.95</v>
      </c>
    </row>
    <row r="17" spans="1:12" ht="15">
      <c r="A17" s="6">
        <v>2017</v>
      </c>
      <c r="B17" s="6" t="s">
        <v>15</v>
      </c>
      <c r="C17" s="6">
        <v>8.65</v>
      </c>
      <c r="D17" s="3">
        <v>6932.7</v>
      </c>
      <c r="E17" s="16">
        <f t="shared" si="0"/>
        <v>59967.855</v>
      </c>
      <c r="F17" s="6">
        <v>55108.76</v>
      </c>
      <c r="G17" s="17">
        <f t="shared" si="1"/>
        <v>0.9189716724068253</v>
      </c>
      <c r="H17" s="16">
        <f t="shared" si="3"/>
        <v>544283.975</v>
      </c>
      <c r="I17" s="6">
        <f t="shared" si="2"/>
        <v>468318.42000000004</v>
      </c>
      <c r="J17" s="6" t="s">
        <v>29</v>
      </c>
      <c r="K17" s="16">
        <f>K16+E14</f>
        <v>544283.975</v>
      </c>
      <c r="L17" s="6">
        <v>451640.28</v>
      </c>
    </row>
    <row r="18" spans="1:12" ht="15">
      <c r="A18" s="6">
        <v>2017</v>
      </c>
      <c r="B18" s="6" t="s">
        <v>16</v>
      </c>
      <c r="C18" s="6">
        <v>8.65</v>
      </c>
      <c r="D18" s="3">
        <v>6932.7</v>
      </c>
      <c r="E18" s="16">
        <f t="shared" si="0"/>
        <v>59967.855</v>
      </c>
      <c r="F18" s="6">
        <v>61601.74</v>
      </c>
      <c r="G18" s="17">
        <f t="shared" si="1"/>
        <v>1.0272460137185162</v>
      </c>
      <c r="H18" s="16">
        <f t="shared" si="3"/>
        <v>604251.83</v>
      </c>
      <c r="I18" s="6">
        <f t="shared" si="2"/>
        <v>529920.16</v>
      </c>
      <c r="J18" s="6" t="s">
        <v>29</v>
      </c>
      <c r="K18" s="16">
        <f>K17+E14</f>
        <v>604251.83</v>
      </c>
      <c r="L18" s="6">
        <v>505505.85</v>
      </c>
    </row>
    <row r="19" spans="1:12" ht="15">
      <c r="A19" s="6">
        <v>2017</v>
      </c>
      <c r="B19" s="6" t="s">
        <v>17</v>
      </c>
      <c r="C19" s="6">
        <v>8.65</v>
      </c>
      <c r="D19" s="3">
        <v>6932.7</v>
      </c>
      <c r="E19" s="16">
        <f t="shared" si="0"/>
        <v>59967.855</v>
      </c>
      <c r="F19" s="6">
        <v>53885.44</v>
      </c>
      <c r="G19" s="17">
        <f t="shared" si="1"/>
        <v>0.8985720766567356</v>
      </c>
      <c r="H19" s="16">
        <f t="shared" si="3"/>
        <v>664219.6849999999</v>
      </c>
      <c r="I19" s="6">
        <f t="shared" si="2"/>
        <v>583805.6000000001</v>
      </c>
      <c r="J19" s="6" t="s">
        <v>29</v>
      </c>
      <c r="K19" s="16">
        <f>K18+E14</f>
        <v>664219.6849999999</v>
      </c>
      <c r="L19" s="6">
        <v>560643.21</v>
      </c>
    </row>
    <row r="20" spans="1:12" ht="15">
      <c r="A20" s="6">
        <v>2017</v>
      </c>
      <c r="B20" s="6" t="s">
        <v>18</v>
      </c>
      <c r="C20" s="6">
        <v>8.65</v>
      </c>
      <c r="D20" s="3">
        <v>6932.7</v>
      </c>
      <c r="E20" s="16">
        <f t="shared" si="0"/>
        <v>59967.855</v>
      </c>
      <c r="F20" s="6">
        <v>61065.86</v>
      </c>
      <c r="G20" s="17">
        <f t="shared" si="1"/>
        <v>1.0183098928584322</v>
      </c>
      <c r="H20" s="16">
        <f t="shared" si="3"/>
        <v>724187.5399999999</v>
      </c>
      <c r="I20" s="6">
        <f t="shared" si="2"/>
        <v>644871.4600000001</v>
      </c>
      <c r="J20" s="6" t="s">
        <v>29</v>
      </c>
      <c r="K20" s="16">
        <f>K19+E14</f>
        <v>724187.5399999999</v>
      </c>
      <c r="L20" s="6">
        <v>615246.44</v>
      </c>
    </row>
    <row r="21" spans="1:12" ht="15">
      <c r="A21" s="6">
        <v>2017</v>
      </c>
      <c r="B21" s="6" t="s">
        <v>19</v>
      </c>
      <c r="C21" s="6">
        <v>8.65</v>
      </c>
      <c r="D21" s="3">
        <v>6932.7</v>
      </c>
      <c r="E21" s="16">
        <f t="shared" si="0"/>
        <v>59967.855</v>
      </c>
      <c r="F21" s="6">
        <v>53649.26</v>
      </c>
      <c r="G21" s="17">
        <f t="shared" si="1"/>
        <v>0.8946336333023751</v>
      </c>
      <c r="H21" s="16">
        <f t="shared" si="3"/>
        <v>784155.3949999999</v>
      </c>
      <c r="I21" s="6">
        <f t="shared" si="2"/>
        <v>698520.7200000001</v>
      </c>
      <c r="J21" s="6" t="s">
        <v>29</v>
      </c>
      <c r="K21" s="16">
        <f>K20+E14</f>
        <v>784155.3949999999</v>
      </c>
      <c r="L21" s="6">
        <v>679998.5</v>
      </c>
    </row>
    <row r="22" spans="1:12" ht="15">
      <c r="A22" s="6">
        <v>2017</v>
      </c>
      <c r="B22" s="6" t="s">
        <v>20</v>
      </c>
      <c r="C22" s="6">
        <v>8.65</v>
      </c>
      <c r="D22" s="3">
        <v>6932.7</v>
      </c>
      <c r="E22" s="16">
        <f t="shared" si="0"/>
        <v>59967.855</v>
      </c>
      <c r="F22" s="6">
        <v>67359.71</v>
      </c>
      <c r="G22" s="17">
        <f t="shared" si="1"/>
        <v>1.1232636218187229</v>
      </c>
      <c r="H22" s="16">
        <f t="shared" si="3"/>
        <v>844123.2499999999</v>
      </c>
      <c r="I22" s="6">
        <f t="shared" si="2"/>
        <v>765880.43</v>
      </c>
      <c r="J22" s="6" t="s">
        <v>29</v>
      </c>
      <c r="K22" s="16">
        <f>K21+E14</f>
        <v>844123.2499999999</v>
      </c>
      <c r="L22" s="6">
        <v>715708.06</v>
      </c>
    </row>
    <row r="23" spans="1:12" ht="15">
      <c r="A23" s="6">
        <v>2017</v>
      </c>
      <c r="B23" s="6" t="s">
        <v>21</v>
      </c>
      <c r="C23" s="6">
        <v>8.65</v>
      </c>
      <c r="D23" s="3">
        <v>6932.7</v>
      </c>
      <c r="E23" s="16">
        <f t="shared" si="0"/>
        <v>59967.855</v>
      </c>
      <c r="F23" s="6">
        <v>61737.93</v>
      </c>
      <c r="G23" s="17">
        <f t="shared" si="1"/>
        <v>1.029517063766913</v>
      </c>
      <c r="H23" s="16">
        <f t="shared" si="3"/>
        <v>904091.1049999999</v>
      </c>
      <c r="I23" s="6">
        <f t="shared" si="2"/>
        <v>827618.3600000001</v>
      </c>
      <c r="J23" s="6" t="s">
        <v>29</v>
      </c>
      <c r="K23" s="16">
        <f>K22+E14</f>
        <v>904091.1049999999</v>
      </c>
      <c r="L23" s="6">
        <v>799268</v>
      </c>
    </row>
    <row r="24" spans="1:12" ht="15">
      <c r="A24" s="6">
        <v>2017</v>
      </c>
      <c r="B24" s="6" t="s">
        <v>22</v>
      </c>
      <c r="C24" s="6">
        <v>8.65</v>
      </c>
      <c r="D24" s="3">
        <v>6932.7</v>
      </c>
      <c r="E24" s="16">
        <f t="shared" si="0"/>
        <v>59967.855</v>
      </c>
      <c r="F24" s="6">
        <v>61529.13</v>
      </c>
      <c r="G24" s="17">
        <f t="shared" si="1"/>
        <v>1.02603519835752</v>
      </c>
      <c r="H24" s="16">
        <f t="shared" si="3"/>
        <v>964058.9599999998</v>
      </c>
      <c r="I24" s="6">
        <f t="shared" si="2"/>
        <v>889147.4900000001</v>
      </c>
      <c r="J24" s="6" t="s">
        <v>29</v>
      </c>
      <c r="K24" s="16">
        <f>K23+E14</f>
        <v>964058.9599999998</v>
      </c>
      <c r="L24" s="6">
        <v>863514.59</v>
      </c>
    </row>
    <row r="25" spans="1:12" ht="15">
      <c r="A25" s="6">
        <v>2017</v>
      </c>
      <c r="B25" s="6" t="s">
        <v>23</v>
      </c>
      <c r="C25" s="6">
        <v>8.65</v>
      </c>
      <c r="D25" s="3">
        <v>6932.7</v>
      </c>
      <c r="E25" s="16">
        <f t="shared" si="0"/>
        <v>59967.855</v>
      </c>
      <c r="F25" s="6">
        <v>63145.6</v>
      </c>
      <c r="G25" s="17">
        <f t="shared" si="1"/>
        <v>1.0529908064912443</v>
      </c>
      <c r="H25" s="16">
        <f t="shared" si="3"/>
        <v>1024026.8149999998</v>
      </c>
      <c r="I25" s="6">
        <f t="shared" si="2"/>
        <v>952293.0900000001</v>
      </c>
      <c r="J25" s="6" t="s">
        <v>29</v>
      </c>
      <c r="K25" s="16">
        <f>K24+E14</f>
        <v>1024026.8149999998</v>
      </c>
      <c r="L25" s="6">
        <v>947732.4</v>
      </c>
    </row>
    <row r="26" spans="1:12" s="15" customFormat="1" ht="15">
      <c r="A26" s="7"/>
      <c r="B26" s="7" t="s">
        <v>30</v>
      </c>
      <c r="C26" s="7"/>
      <c r="D26" s="4"/>
      <c r="E26" s="18">
        <f>SUM(E14:E25)</f>
        <v>719614.2599999999</v>
      </c>
      <c r="F26" s="7">
        <f>SUM(F14:F25)</f>
        <v>700718.0800000001</v>
      </c>
      <c r="G26" s="19">
        <f t="shared" si="1"/>
        <v>0.9737412374235055</v>
      </c>
      <c r="H26" s="16"/>
      <c r="I26" s="7"/>
      <c r="J26" s="7"/>
      <c r="K26" s="7"/>
      <c r="L26" s="7"/>
    </row>
    <row r="27" spans="1:9" ht="15">
      <c r="A27" s="8"/>
      <c r="B27" s="8"/>
      <c r="C27" s="8"/>
      <c r="D27" s="20"/>
      <c r="E27" s="8"/>
      <c r="F27" s="8"/>
      <c r="G27" s="8"/>
      <c r="H27" s="8"/>
      <c r="I27" s="8"/>
    </row>
    <row r="28" spans="1:23" ht="15">
      <c r="A28" s="26" t="s">
        <v>24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9" t="s">
        <v>12</v>
      </c>
      <c r="N28" s="9" t="s">
        <v>12</v>
      </c>
      <c r="O28" s="9" t="s">
        <v>12</v>
      </c>
      <c r="P28" s="9" t="s">
        <v>12</v>
      </c>
      <c r="Q28" s="9" t="s">
        <v>12</v>
      </c>
      <c r="R28" s="9" t="s">
        <v>12</v>
      </c>
      <c r="S28" s="9" t="s">
        <v>12</v>
      </c>
      <c r="T28" s="9" t="s">
        <v>12</v>
      </c>
      <c r="U28" s="9" t="s">
        <v>12</v>
      </c>
      <c r="V28" s="9" t="s">
        <v>12</v>
      </c>
      <c r="W28" s="9" t="s">
        <v>12</v>
      </c>
    </row>
    <row r="29" spans="1:12" ht="15">
      <c r="A29" s="6">
        <v>2018</v>
      </c>
      <c r="B29" s="6" t="s">
        <v>25</v>
      </c>
      <c r="C29" s="6">
        <v>9.07</v>
      </c>
      <c r="D29" s="3">
        <v>6932.7</v>
      </c>
      <c r="E29" s="16">
        <f>C29*D29</f>
        <v>62879.589</v>
      </c>
      <c r="F29" s="6">
        <v>51416.6</v>
      </c>
      <c r="G29" s="17">
        <f>F29/E29*100%</f>
        <v>0.8176993650515114</v>
      </c>
      <c r="H29" s="6">
        <v>1086906.4</v>
      </c>
      <c r="I29" s="6">
        <v>1003709.69</v>
      </c>
      <c r="J29" s="6" t="s">
        <v>29</v>
      </c>
      <c r="K29" s="16">
        <f>K25+E29</f>
        <v>1086906.4039999999</v>
      </c>
      <c r="L29" s="6">
        <v>980483.54</v>
      </c>
    </row>
    <row r="30" spans="1:12" ht="15">
      <c r="A30" s="6">
        <v>2018</v>
      </c>
      <c r="B30" s="6" t="s">
        <v>13</v>
      </c>
      <c r="C30" s="6">
        <v>9.07</v>
      </c>
      <c r="D30" s="3">
        <v>6932.7</v>
      </c>
      <c r="E30" s="16">
        <f aca="true" t="shared" si="4" ref="E30:E36">C30*D30</f>
        <v>62879.589</v>
      </c>
      <c r="F30" s="6">
        <v>50310.98</v>
      </c>
      <c r="G30" s="17">
        <f aca="true" t="shared" si="5" ref="G30:G41">F30/E30*100%</f>
        <v>0.8001162348564334</v>
      </c>
      <c r="H30" s="16">
        <f>H29+E29</f>
        <v>1149785.9889999998</v>
      </c>
      <c r="I30" s="6">
        <f aca="true" t="shared" si="6" ref="I30:I40">I29+F30</f>
        <v>1054020.67</v>
      </c>
      <c r="J30" s="6" t="s">
        <v>29</v>
      </c>
      <c r="K30" s="16">
        <f>K29+E29</f>
        <v>1149785.9929999998</v>
      </c>
      <c r="L30" s="6">
        <v>1034779.6</v>
      </c>
    </row>
    <row r="31" spans="1:12" ht="15">
      <c r="A31" s="6">
        <v>2018</v>
      </c>
      <c r="B31" s="6" t="s">
        <v>14</v>
      </c>
      <c r="C31" s="6">
        <v>9.07</v>
      </c>
      <c r="D31" s="3">
        <v>6932.7</v>
      </c>
      <c r="E31" s="16">
        <f t="shared" si="4"/>
        <v>62879.589</v>
      </c>
      <c r="F31" s="6">
        <v>70208.76</v>
      </c>
      <c r="G31" s="17">
        <f t="shared" si="5"/>
        <v>1.1165588248358302</v>
      </c>
      <c r="H31" s="16">
        <f aca="true" t="shared" si="7" ref="H31:H40">H30+E30</f>
        <v>1212665.5779999997</v>
      </c>
      <c r="I31" s="6">
        <f t="shared" si="6"/>
        <v>1124229.43</v>
      </c>
      <c r="J31" s="6" t="s">
        <v>29</v>
      </c>
      <c r="K31" s="16">
        <f>K30+E29</f>
        <v>1212665.5819999997</v>
      </c>
      <c r="L31" s="6">
        <v>1093295.17</v>
      </c>
    </row>
    <row r="32" spans="1:12" ht="15">
      <c r="A32" s="6">
        <v>2018</v>
      </c>
      <c r="B32" s="6" t="s">
        <v>15</v>
      </c>
      <c r="C32" s="6">
        <v>9.07</v>
      </c>
      <c r="D32" s="3">
        <v>6932.7</v>
      </c>
      <c r="E32" s="16">
        <f t="shared" si="4"/>
        <v>62879.589</v>
      </c>
      <c r="F32" s="6">
        <v>48117.63</v>
      </c>
      <c r="G32" s="17">
        <f t="shared" si="5"/>
        <v>0.7652344865040387</v>
      </c>
      <c r="H32" s="16">
        <f t="shared" si="7"/>
        <v>1275545.1669999997</v>
      </c>
      <c r="I32" s="6">
        <f t="shared" si="6"/>
        <v>1172347.0599999998</v>
      </c>
      <c r="J32" s="6" t="s">
        <v>29</v>
      </c>
      <c r="K32" s="16">
        <f>K31+E29</f>
        <v>1275545.1709999996</v>
      </c>
      <c r="L32" s="6">
        <v>1151466.68</v>
      </c>
    </row>
    <row r="33" spans="1:12" ht="15">
      <c r="A33" s="6">
        <v>2018</v>
      </c>
      <c r="B33" s="6" t="s">
        <v>16</v>
      </c>
      <c r="C33" s="6">
        <v>9.07</v>
      </c>
      <c r="D33" s="3">
        <v>6932.7</v>
      </c>
      <c r="E33" s="16">
        <f t="shared" si="4"/>
        <v>62879.589</v>
      </c>
      <c r="F33" s="6">
        <v>64270.21</v>
      </c>
      <c r="G33" s="17">
        <f t="shared" si="5"/>
        <v>1.0221156184719973</v>
      </c>
      <c r="H33" s="16">
        <f t="shared" si="7"/>
        <v>1338424.7559999996</v>
      </c>
      <c r="I33" s="6">
        <f t="shared" si="6"/>
        <v>1236617.2699999998</v>
      </c>
      <c r="J33" s="6" t="s">
        <v>29</v>
      </c>
      <c r="K33" s="16">
        <f>K32+E29</f>
        <v>1338424.7599999995</v>
      </c>
      <c r="L33" s="6">
        <v>1206146.01</v>
      </c>
    </row>
    <row r="34" spans="1:12" ht="15">
      <c r="A34" s="6">
        <v>2018</v>
      </c>
      <c r="B34" s="6" t="s">
        <v>17</v>
      </c>
      <c r="C34" s="6">
        <v>9.07</v>
      </c>
      <c r="D34" s="3">
        <v>6932.7</v>
      </c>
      <c r="E34" s="16">
        <f t="shared" si="4"/>
        <v>62879.589</v>
      </c>
      <c r="F34" s="6">
        <v>60329.33</v>
      </c>
      <c r="G34" s="17">
        <f t="shared" si="5"/>
        <v>0.9594421808323207</v>
      </c>
      <c r="H34" s="16">
        <f t="shared" si="7"/>
        <v>1401304.3449999995</v>
      </c>
      <c r="I34" s="6">
        <f t="shared" si="6"/>
        <v>1296946.5999999999</v>
      </c>
      <c r="J34" s="6" t="s">
        <v>29</v>
      </c>
      <c r="K34" s="16">
        <f>K33+E29</f>
        <v>1401304.3489999995</v>
      </c>
      <c r="L34" s="6">
        <v>1271361.98</v>
      </c>
    </row>
    <row r="35" spans="1:12" ht="15">
      <c r="A35" s="6">
        <v>2018</v>
      </c>
      <c r="B35" s="6" t="s">
        <v>18</v>
      </c>
      <c r="C35" s="6">
        <v>9.07</v>
      </c>
      <c r="D35" s="3">
        <v>6932.7</v>
      </c>
      <c r="E35" s="16">
        <f t="shared" si="4"/>
        <v>62879.589</v>
      </c>
      <c r="F35" s="6">
        <v>60273.15</v>
      </c>
      <c r="G35" s="17">
        <f t="shared" si="5"/>
        <v>0.9585487271553255</v>
      </c>
      <c r="H35" s="16">
        <f t="shared" si="7"/>
        <v>1464183.9339999994</v>
      </c>
      <c r="I35" s="6">
        <f t="shared" si="6"/>
        <v>1357219.7499999998</v>
      </c>
      <c r="J35" s="6" t="s">
        <v>29</v>
      </c>
      <c r="K35" s="16">
        <f>K34+E29</f>
        <v>1464183.9379999994</v>
      </c>
      <c r="L35" s="6">
        <v>1336413.88</v>
      </c>
    </row>
    <row r="36" spans="1:12" ht="15">
      <c r="A36" s="6">
        <v>2018</v>
      </c>
      <c r="B36" s="6" t="s">
        <v>19</v>
      </c>
      <c r="C36" s="6">
        <v>9.07</v>
      </c>
      <c r="D36" s="3">
        <v>6932.7</v>
      </c>
      <c r="E36" s="16">
        <f t="shared" si="4"/>
        <v>62879.589</v>
      </c>
      <c r="F36" s="6">
        <v>76359.94</v>
      </c>
      <c r="G36" s="17">
        <f t="shared" si="5"/>
        <v>1.2143835736585364</v>
      </c>
      <c r="H36" s="16">
        <f t="shared" si="7"/>
        <v>1527063.5229999993</v>
      </c>
      <c r="I36" s="6">
        <f t="shared" si="6"/>
        <v>1433579.6899999997</v>
      </c>
      <c r="J36" s="6" t="s">
        <v>29</v>
      </c>
      <c r="K36" s="16">
        <f>K35+E30</f>
        <v>1527063.5269999993</v>
      </c>
      <c r="L36" s="6">
        <v>1402014.63</v>
      </c>
    </row>
    <row r="37" spans="1:12" ht="15">
      <c r="A37" s="6">
        <v>2018</v>
      </c>
      <c r="B37" s="6" t="s">
        <v>20</v>
      </c>
      <c r="C37" s="6">
        <v>9.07</v>
      </c>
      <c r="D37" s="3">
        <v>6932.7</v>
      </c>
      <c r="E37" s="16">
        <f>C37*D37</f>
        <v>62879.589</v>
      </c>
      <c r="F37" s="6">
        <v>67232.37</v>
      </c>
      <c r="G37" s="17">
        <f t="shared" si="5"/>
        <v>1.0692240688786945</v>
      </c>
      <c r="H37" s="16">
        <f t="shared" si="7"/>
        <v>1589943.1119999993</v>
      </c>
      <c r="I37" s="6">
        <f t="shared" si="6"/>
        <v>1500812.0599999996</v>
      </c>
      <c r="J37" s="6" t="s">
        <v>29</v>
      </c>
      <c r="K37" s="16">
        <f>K36+E31</f>
        <v>1589943.1159999992</v>
      </c>
      <c r="L37" s="6">
        <v>1479612.12</v>
      </c>
    </row>
    <row r="38" spans="1:12" ht="15">
      <c r="A38" s="6">
        <v>2018</v>
      </c>
      <c r="B38" s="6" t="s">
        <v>21</v>
      </c>
      <c r="C38" s="6">
        <v>9.07</v>
      </c>
      <c r="D38" s="3">
        <v>6932.7</v>
      </c>
      <c r="E38" s="16">
        <f>C38*D38</f>
        <v>62879.589</v>
      </c>
      <c r="F38" s="6">
        <v>61015.09</v>
      </c>
      <c r="G38" s="17">
        <f t="shared" si="5"/>
        <v>0.9703481045335712</v>
      </c>
      <c r="H38" s="16">
        <f t="shared" si="7"/>
        <v>1652822.7009999992</v>
      </c>
      <c r="I38" s="6">
        <f t="shared" si="6"/>
        <v>1561827.1499999997</v>
      </c>
      <c r="J38" s="6" t="s">
        <v>29</v>
      </c>
      <c r="K38" s="16">
        <f>K37+E32</f>
        <v>1652822.7049999991</v>
      </c>
      <c r="L38" s="16">
        <v>1547205.4</v>
      </c>
    </row>
    <row r="39" spans="1:12" ht="15">
      <c r="A39" s="6">
        <v>2018</v>
      </c>
      <c r="B39" s="6" t="s">
        <v>22</v>
      </c>
      <c r="C39" s="6">
        <v>9.07</v>
      </c>
      <c r="D39" s="3">
        <v>6932.7</v>
      </c>
      <c r="E39" s="16">
        <f>C39*D39</f>
        <v>62879.589</v>
      </c>
      <c r="F39" s="6">
        <v>68885.98</v>
      </c>
      <c r="G39" s="17">
        <f t="shared" si="5"/>
        <v>1.0955221097262577</v>
      </c>
      <c r="H39" s="16">
        <f t="shared" si="7"/>
        <v>1715702.289999999</v>
      </c>
      <c r="I39" s="6">
        <f t="shared" si="6"/>
        <v>1630713.1299999997</v>
      </c>
      <c r="J39" s="6" t="s">
        <v>29</v>
      </c>
      <c r="K39" s="16">
        <f>K38+E33</f>
        <v>1715702.293999999</v>
      </c>
      <c r="L39" s="6">
        <v>1607509.68</v>
      </c>
    </row>
    <row r="40" spans="1:12" ht="15">
      <c r="A40" s="6">
        <v>2018</v>
      </c>
      <c r="B40" s="6" t="s">
        <v>23</v>
      </c>
      <c r="C40" s="6">
        <v>9.07</v>
      </c>
      <c r="D40" s="3">
        <v>6932.7</v>
      </c>
      <c r="E40" s="16">
        <f>C40*D40</f>
        <v>62879.589</v>
      </c>
      <c r="F40" s="6">
        <v>76427.59</v>
      </c>
      <c r="G40" s="17">
        <f t="shared" si="5"/>
        <v>1.2154594394693006</v>
      </c>
      <c r="H40" s="16">
        <f t="shared" si="7"/>
        <v>1778581.878999999</v>
      </c>
      <c r="I40" s="6">
        <f t="shared" si="6"/>
        <v>1707140.7199999997</v>
      </c>
      <c r="J40" s="6" t="s">
        <v>29</v>
      </c>
      <c r="K40" s="16">
        <f>K39+E34</f>
        <v>1778581.882999999</v>
      </c>
      <c r="L40" s="6">
        <v>1705996.99</v>
      </c>
    </row>
    <row r="41" spans="1:12" s="15" customFormat="1" ht="15">
      <c r="A41" s="7"/>
      <c r="B41" s="7" t="s">
        <v>30</v>
      </c>
      <c r="C41" s="7"/>
      <c r="D41" s="7"/>
      <c r="E41" s="18">
        <f>SUM(E29:E40)</f>
        <v>754555.0680000001</v>
      </c>
      <c r="F41" s="7">
        <f>SUM(F29:F40)</f>
        <v>754847.6299999999</v>
      </c>
      <c r="G41" s="19">
        <f t="shared" si="5"/>
        <v>1.0003877278311513</v>
      </c>
      <c r="H41" s="7"/>
      <c r="I41" s="7"/>
      <c r="J41" s="7"/>
      <c r="K41" s="7"/>
      <c r="L41" s="7"/>
    </row>
    <row r="43" spans="1:23" ht="15">
      <c r="A43" s="26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O43" s="9" t="s">
        <v>12</v>
      </c>
      <c r="P43" s="9" t="s">
        <v>12</v>
      </c>
      <c r="Q43" s="9" t="s">
        <v>12</v>
      </c>
      <c r="R43" s="9" t="s">
        <v>12</v>
      </c>
      <c r="S43" s="9" t="s">
        <v>12</v>
      </c>
      <c r="T43" s="9" t="s">
        <v>12</v>
      </c>
      <c r="U43" s="9" t="s">
        <v>12</v>
      </c>
      <c r="V43" s="9" t="s">
        <v>12</v>
      </c>
      <c r="W43" s="9" t="s">
        <v>12</v>
      </c>
    </row>
    <row r="44" spans="1:13" ht="15">
      <c r="A44" s="6">
        <v>2019</v>
      </c>
      <c r="B44" s="6" t="s">
        <v>25</v>
      </c>
      <c r="C44" s="6">
        <v>9.07</v>
      </c>
      <c r="D44" s="3">
        <v>6932.7</v>
      </c>
      <c r="E44" s="16">
        <f>C44*D44</f>
        <v>62879.589</v>
      </c>
      <c r="F44" s="6">
        <v>47466.19</v>
      </c>
      <c r="G44" s="17">
        <f>F44/E44*100%</f>
        <v>0.7548743678970294</v>
      </c>
      <c r="H44" s="16">
        <f>H40+E44</f>
        <v>1841461.467999999</v>
      </c>
      <c r="I44" s="6">
        <f>I40+F44</f>
        <v>1754606.9099999997</v>
      </c>
      <c r="J44" s="6" t="s">
        <v>29</v>
      </c>
      <c r="K44" s="16">
        <f>K40+E44</f>
        <v>1841461.471999999</v>
      </c>
      <c r="L44" s="6">
        <v>1732358.14</v>
      </c>
      <c r="M44" s="21"/>
    </row>
    <row r="45" spans="1:13" ht="15">
      <c r="A45" s="6">
        <v>2019</v>
      </c>
      <c r="B45" s="6" t="s">
        <v>13</v>
      </c>
      <c r="C45" s="6">
        <v>9.07</v>
      </c>
      <c r="D45" s="3">
        <v>6932.7</v>
      </c>
      <c r="E45" s="16">
        <f>C45*D45</f>
        <v>62879.589</v>
      </c>
      <c r="F45" s="6">
        <v>58841.72</v>
      </c>
      <c r="G45" s="17">
        <f aca="true" t="shared" si="8" ref="G45:G56">F45/E45*100%</f>
        <v>0.9357841063496773</v>
      </c>
      <c r="H45" s="16">
        <f>H44+E44</f>
        <v>1904341.0569999989</v>
      </c>
      <c r="I45" s="6">
        <f aca="true" t="shared" si="9" ref="I45:I54">I44+F45</f>
        <v>1813448.6299999997</v>
      </c>
      <c r="J45" s="6" t="s">
        <v>29</v>
      </c>
      <c r="K45" s="16">
        <f aca="true" t="shared" si="10" ref="K45:K55">K44+E44</f>
        <v>1904341.0609999988</v>
      </c>
      <c r="L45" s="6">
        <v>1789727.65</v>
      </c>
      <c r="M45" s="23"/>
    </row>
    <row r="46" spans="1:13" ht="15">
      <c r="A46" s="6">
        <v>2019</v>
      </c>
      <c r="B46" s="6" t="s">
        <v>14</v>
      </c>
      <c r="C46" s="6">
        <v>9.07</v>
      </c>
      <c r="D46" s="3">
        <v>6932.7</v>
      </c>
      <c r="E46" s="16">
        <f aca="true" t="shared" si="11" ref="E46:E55">D46*C46</f>
        <v>62879.589</v>
      </c>
      <c r="F46" s="6">
        <v>59347.91</v>
      </c>
      <c r="G46" s="17">
        <f t="shared" si="8"/>
        <v>0.9438342543873817</v>
      </c>
      <c r="H46" s="16">
        <f aca="true" t="shared" si="12" ref="H46:H54">H45+E44</f>
        <v>1967220.6459999988</v>
      </c>
      <c r="I46" s="6">
        <f t="shared" si="9"/>
        <v>1872796.5399999996</v>
      </c>
      <c r="J46" s="6" t="s">
        <v>29</v>
      </c>
      <c r="K46" s="16">
        <f t="shared" si="10"/>
        <v>1967220.6499999987</v>
      </c>
      <c r="L46" s="6">
        <v>1854301.6</v>
      </c>
      <c r="M46" s="22">
        <f aca="true" t="shared" si="13" ref="M46:M55">I46-L46</f>
        <v>18494.93999999948</v>
      </c>
    </row>
    <row r="47" spans="1:13" ht="15">
      <c r="A47" s="6">
        <v>2019</v>
      </c>
      <c r="B47" s="6" t="s">
        <v>15</v>
      </c>
      <c r="C47" s="6">
        <v>9.07</v>
      </c>
      <c r="D47" s="3">
        <v>6932.7</v>
      </c>
      <c r="E47" s="16">
        <f t="shared" si="11"/>
        <v>62879.589</v>
      </c>
      <c r="F47" s="6">
        <v>60525.59</v>
      </c>
      <c r="G47" s="17">
        <f t="shared" si="8"/>
        <v>0.9625633844394244</v>
      </c>
      <c r="H47" s="16">
        <f t="shared" si="12"/>
        <v>2030100.2349999987</v>
      </c>
      <c r="I47" s="6">
        <f t="shared" si="9"/>
        <v>1933322.1299999997</v>
      </c>
      <c r="J47" s="6" t="s">
        <v>29</v>
      </c>
      <c r="K47" s="16">
        <f t="shared" si="10"/>
        <v>2030100.2389999987</v>
      </c>
      <c r="L47" s="6">
        <v>1923426.47</v>
      </c>
      <c r="M47" s="22">
        <f t="shared" si="13"/>
        <v>9895.659999999683</v>
      </c>
    </row>
    <row r="48" spans="1:13" ht="15">
      <c r="A48" s="6">
        <v>2019</v>
      </c>
      <c r="B48" s="6" t="s">
        <v>16</v>
      </c>
      <c r="C48" s="6">
        <v>9.07</v>
      </c>
      <c r="D48" s="3">
        <v>6932.7</v>
      </c>
      <c r="E48" s="16">
        <f t="shared" si="11"/>
        <v>62879.589</v>
      </c>
      <c r="F48" s="6">
        <f>16429.46+13260.39+11381.06+19906.01</f>
        <v>60976.92</v>
      </c>
      <c r="G48" s="17">
        <f t="shared" si="8"/>
        <v>0.969741071303758</v>
      </c>
      <c r="H48" s="16">
        <f t="shared" si="12"/>
        <v>2092979.8239999986</v>
      </c>
      <c r="I48" s="6">
        <f t="shared" si="9"/>
        <v>1994299.0499999996</v>
      </c>
      <c r="J48" s="6" t="s">
        <v>29</v>
      </c>
      <c r="K48" s="16">
        <f t="shared" si="10"/>
        <v>2092979.8279999986</v>
      </c>
      <c r="L48" s="6">
        <f>1974393.04-900</f>
        <v>1973493.04</v>
      </c>
      <c r="M48" s="22">
        <f t="shared" si="13"/>
        <v>20806.009999999544</v>
      </c>
    </row>
    <row r="49" spans="1:13" ht="15">
      <c r="A49" s="6">
        <v>2019</v>
      </c>
      <c r="B49" s="6" t="s">
        <v>17</v>
      </c>
      <c r="C49" s="6">
        <v>9.07</v>
      </c>
      <c r="D49" s="3">
        <v>6932.7</v>
      </c>
      <c r="E49" s="16">
        <f t="shared" si="11"/>
        <v>62879.589</v>
      </c>
      <c r="F49" s="6">
        <f>14316.15+11161.57+9956.87+16500.19</f>
        <v>51934.78</v>
      </c>
      <c r="G49" s="17">
        <f t="shared" si="8"/>
        <v>0.8259401949971397</v>
      </c>
      <c r="H49" s="16">
        <f t="shared" si="12"/>
        <v>2155859.412999999</v>
      </c>
      <c r="I49" s="6">
        <f t="shared" si="9"/>
        <v>2046233.8299999996</v>
      </c>
      <c r="J49" s="6" t="s">
        <v>29</v>
      </c>
      <c r="K49" s="16">
        <f t="shared" si="10"/>
        <v>2155859.4169999985</v>
      </c>
      <c r="L49" s="6">
        <v>2028833.64</v>
      </c>
      <c r="M49" s="22">
        <f t="shared" si="13"/>
        <v>17400.18999999971</v>
      </c>
    </row>
    <row r="50" spans="1:14" ht="15">
      <c r="A50" s="6">
        <v>2019</v>
      </c>
      <c r="B50" s="6" t="s">
        <v>18</v>
      </c>
      <c r="C50" s="6">
        <v>9.07</v>
      </c>
      <c r="D50" s="3">
        <v>6932.7</v>
      </c>
      <c r="E50" s="16">
        <f t="shared" si="11"/>
        <v>62879.589</v>
      </c>
      <c r="F50" s="6">
        <f>22394.81+13147.9+7037.44+15481.62+8915.8</f>
        <v>66977.57</v>
      </c>
      <c r="G50" s="17">
        <f t="shared" si="8"/>
        <v>1.0651718795426606</v>
      </c>
      <c r="H50" s="16">
        <f t="shared" si="12"/>
        <v>2218739.001999999</v>
      </c>
      <c r="I50" s="6">
        <f t="shared" si="9"/>
        <v>2113211.3999999994</v>
      </c>
      <c r="J50" s="6" t="s">
        <v>29</v>
      </c>
      <c r="K50" s="16">
        <f t="shared" si="10"/>
        <v>2218739.0059999987</v>
      </c>
      <c r="L50" s="6">
        <v>2103395.6</v>
      </c>
      <c r="M50" s="22">
        <f t="shared" si="13"/>
        <v>9815.799999999348</v>
      </c>
      <c r="N50" s="23"/>
    </row>
    <row r="51" spans="1:13" ht="15">
      <c r="A51" s="6">
        <v>2019</v>
      </c>
      <c r="B51" s="6" t="s">
        <v>19</v>
      </c>
      <c r="C51" s="6">
        <v>9.07</v>
      </c>
      <c r="D51" s="3">
        <v>6932.7</v>
      </c>
      <c r="E51" s="16">
        <f t="shared" si="11"/>
        <v>62879.589</v>
      </c>
      <c r="F51" s="6">
        <f>14956.48+10671.8+5967.14+13201.18+15124.24</f>
        <v>59920.84</v>
      </c>
      <c r="G51" s="17">
        <f t="shared" si="8"/>
        <v>0.9529457961310783</v>
      </c>
      <c r="H51" s="16">
        <f t="shared" si="12"/>
        <v>2281618.590999999</v>
      </c>
      <c r="I51" s="6">
        <f t="shared" si="9"/>
        <v>2173132.2399999993</v>
      </c>
      <c r="J51" s="6" t="s">
        <v>29</v>
      </c>
      <c r="K51" s="16">
        <f t="shared" si="10"/>
        <v>2281618.594999999</v>
      </c>
      <c r="L51" s="6">
        <v>2158008</v>
      </c>
      <c r="M51" s="22">
        <f t="shared" si="13"/>
        <v>15124.239999999292</v>
      </c>
    </row>
    <row r="52" spans="1:13" ht="15">
      <c r="A52" s="6">
        <v>2019</v>
      </c>
      <c r="B52" s="6" t="s">
        <v>20</v>
      </c>
      <c r="C52" s="6">
        <v>9.07</v>
      </c>
      <c r="D52" s="3">
        <v>6932.7</v>
      </c>
      <c r="E52" s="16">
        <f t="shared" si="11"/>
        <v>62879.589</v>
      </c>
      <c r="F52" s="6">
        <f>16927.4+14800.49+12172+19877.88</f>
        <v>63777.770000000004</v>
      </c>
      <c r="G52" s="17">
        <f t="shared" si="8"/>
        <v>1.01428414234705</v>
      </c>
      <c r="H52" s="16">
        <f t="shared" si="12"/>
        <v>2344498.1799999992</v>
      </c>
      <c r="I52" s="6">
        <f t="shared" si="9"/>
        <v>2236910.0099999993</v>
      </c>
      <c r="J52" s="6" t="s">
        <v>29</v>
      </c>
      <c r="K52" s="16">
        <f t="shared" si="10"/>
        <v>2344498.183999999</v>
      </c>
      <c r="L52" s="6">
        <v>2217032.13</v>
      </c>
      <c r="M52" s="22">
        <f t="shared" si="13"/>
        <v>19877.879999999423</v>
      </c>
    </row>
    <row r="53" spans="1:13" ht="15">
      <c r="A53" s="6">
        <v>2019</v>
      </c>
      <c r="B53" s="6" t="s">
        <v>21</v>
      </c>
      <c r="C53" s="6">
        <v>9.07</v>
      </c>
      <c r="D53" s="3">
        <v>6932.7</v>
      </c>
      <c r="E53" s="16">
        <f t="shared" si="11"/>
        <v>62879.589</v>
      </c>
      <c r="F53" s="6">
        <f>17342.79+13720.24+5490.08+12437.72+25007.87</f>
        <v>73998.7</v>
      </c>
      <c r="G53" s="17">
        <f t="shared" si="8"/>
        <v>1.17683180149285</v>
      </c>
      <c r="H53" s="16">
        <f t="shared" si="12"/>
        <v>2407377.7689999994</v>
      </c>
      <c r="I53" s="6">
        <f t="shared" si="9"/>
        <v>2310908.7099999995</v>
      </c>
      <c r="J53" s="6" t="s">
        <v>29</v>
      </c>
      <c r="K53" s="16">
        <f t="shared" si="10"/>
        <v>2407377.772999999</v>
      </c>
      <c r="L53" s="16">
        <v>2285900.84</v>
      </c>
      <c r="M53" s="22">
        <f t="shared" si="13"/>
        <v>25007.869999999646</v>
      </c>
    </row>
    <row r="54" spans="1:13" ht="15">
      <c r="A54" s="6">
        <v>2019</v>
      </c>
      <c r="B54" s="6" t="s">
        <v>22</v>
      </c>
      <c r="C54" s="6">
        <v>9.07</v>
      </c>
      <c r="D54" s="3">
        <v>6932.7</v>
      </c>
      <c r="E54" s="16">
        <f t="shared" si="11"/>
        <v>62879.589</v>
      </c>
      <c r="F54" s="6">
        <f>25557.54+11811.08+10600.51+18533.58</f>
        <v>66502.71</v>
      </c>
      <c r="G54" s="17">
        <f t="shared" si="8"/>
        <v>1.0576199853978054</v>
      </c>
      <c r="H54" s="16">
        <f t="shared" si="12"/>
        <v>2470257.3579999995</v>
      </c>
      <c r="I54" s="6">
        <f t="shared" si="9"/>
        <v>2377411.4199999995</v>
      </c>
      <c r="J54" s="6" t="s">
        <v>29</v>
      </c>
      <c r="K54" s="16">
        <f t="shared" si="10"/>
        <v>2470257.3619999993</v>
      </c>
      <c r="L54" s="6">
        <v>2358877.84</v>
      </c>
      <c r="M54" s="22">
        <f t="shared" si="13"/>
        <v>18533.57999999961</v>
      </c>
    </row>
    <row r="55" spans="1:13" ht="15">
      <c r="A55" s="6">
        <v>2019</v>
      </c>
      <c r="B55" s="6" t="s">
        <v>23</v>
      </c>
      <c r="C55" s="6">
        <v>9.07</v>
      </c>
      <c r="D55" s="3">
        <v>6932.7</v>
      </c>
      <c r="E55" s="16">
        <f t="shared" si="11"/>
        <v>62879.589</v>
      </c>
      <c r="F55" s="6">
        <f>22879.7+11532.51+13165.15+35562.55+2576.79</f>
        <v>85716.7</v>
      </c>
      <c r="G55" s="17">
        <f t="shared" si="8"/>
        <v>1.3631879813972703</v>
      </c>
      <c r="H55" s="16">
        <f>H54+E53</f>
        <v>2533136.9469999997</v>
      </c>
      <c r="I55" s="6">
        <f>I54+F55</f>
        <v>2463128.1199999996</v>
      </c>
      <c r="J55" s="6" t="s">
        <v>29</v>
      </c>
      <c r="K55" s="16">
        <f t="shared" si="10"/>
        <v>2533136.9509999994</v>
      </c>
      <c r="L55" s="6">
        <v>2461451.33</v>
      </c>
      <c r="M55" s="22">
        <f t="shared" si="13"/>
        <v>1676.7899999995716</v>
      </c>
    </row>
    <row r="56" spans="1:12" s="15" customFormat="1" ht="15">
      <c r="A56" s="7"/>
      <c r="B56" s="7" t="s">
        <v>30</v>
      </c>
      <c r="C56" s="7"/>
      <c r="D56" s="7"/>
      <c r="E56" s="18">
        <f>SUM(E44:E55)</f>
        <v>754555.0680000001</v>
      </c>
      <c r="F56" s="7">
        <f>SUM(F44:F55)</f>
        <v>755987.3999999999</v>
      </c>
      <c r="G56" s="19">
        <f t="shared" si="8"/>
        <v>1.0018982471402602</v>
      </c>
      <c r="H56" s="7"/>
      <c r="I56" s="7"/>
      <c r="J56" s="7"/>
      <c r="K56" s="7"/>
      <c r="L56" s="7"/>
    </row>
    <row r="58" spans="1:12" ht="15">
      <c r="A58" s="26" t="s">
        <v>33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3" ht="15">
      <c r="A59" s="6">
        <v>2020</v>
      </c>
      <c r="B59" s="6" t="s">
        <v>25</v>
      </c>
      <c r="C59" s="6">
        <v>9.07</v>
      </c>
      <c r="D59" s="3">
        <v>6932.7</v>
      </c>
      <c r="E59" s="16">
        <f>C59*D59</f>
        <v>62879.589</v>
      </c>
      <c r="F59" s="6">
        <f>6432.47+13366.51+7701.37+17878.85</f>
        <v>45379.2</v>
      </c>
      <c r="G59" s="17">
        <f>F59/E59*100%</f>
        <v>0.7216841064276039</v>
      </c>
      <c r="H59" s="16">
        <f>H55+E59</f>
        <v>2596016.536</v>
      </c>
      <c r="I59" s="6">
        <f>I55+F59</f>
        <v>2508507.32</v>
      </c>
      <c r="J59" s="6" t="s">
        <v>29</v>
      </c>
      <c r="K59" s="16">
        <f>K55+E59</f>
        <v>2596016.5399999996</v>
      </c>
      <c r="L59" s="6">
        <v>2490628.47</v>
      </c>
      <c r="M59" s="22">
        <f aca="true" t="shared" si="14" ref="M59:M70">I59-L59</f>
        <v>17878.849999999627</v>
      </c>
    </row>
    <row r="60" spans="1:13" ht="15">
      <c r="A60" s="6">
        <v>2020</v>
      </c>
      <c r="B60" s="6" t="s">
        <v>13</v>
      </c>
      <c r="C60" s="6">
        <v>9.07</v>
      </c>
      <c r="D60" s="3">
        <v>6932.7</v>
      </c>
      <c r="E60" s="16">
        <f>C60*D60</f>
        <v>62879.589</v>
      </c>
      <c r="F60" s="6">
        <f>13443.58+12808.69+3113.74+17486.1</f>
        <v>46852.11</v>
      </c>
      <c r="G60" s="17">
        <f aca="true" t="shared" si="15" ref="G60:G71">F60/E60*100%</f>
        <v>0.7451084007562454</v>
      </c>
      <c r="H60" s="16">
        <f>H59+E60</f>
        <v>2658896.125</v>
      </c>
      <c r="I60" s="6">
        <f>I59+F60</f>
        <v>2555359.4299999997</v>
      </c>
      <c r="J60" s="6" t="s">
        <v>29</v>
      </c>
      <c r="K60" s="16">
        <f>K59+E60</f>
        <v>2658896.1289999997</v>
      </c>
      <c r="L60" s="6">
        <v>2537873.33</v>
      </c>
      <c r="M60" s="22">
        <f t="shared" si="14"/>
        <v>17486.099999999627</v>
      </c>
    </row>
    <row r="61" spans="1:13" ht="15">
      <c r="A61" s="6">
        <v>2020</v>
      </c>
      <c r="B61" s="6" t="s">
        <v>14</v>
      </c>
      <c r="C61" s="6">
        <v>9.07</v>
      </c>
      <c r="D61" s="3">
        <v>6932.7</v>
      </c>
      <c r="E61" s="16">
        <f>C61*D61</f>
        <v>62879.589</v>
      </c>
      <c r="F61" s="6">
        <f>24594.3+13234.07+10192+21876.91</f>
        <v>69897.28</v>
      </c>
      <c r="G61" s="17">
        <f t="shared" si="15"/>
        <v>1.1116052301168826</v>
      </c>
      <c r="H61" s="16">
        <f>H60+E61</f>
        <v>2721775.714</v>
      </c>
      <c r="I61" s="6">
        <f>I60+F61</f>
        <v>2625256.7099999995</v>
      </c>
      <c r="J61" s="6" t="s">
        <v>29</v>
      </c>
      <c r="K61" s="16">
        <f>K60+E61</f>
        <v>2721775.718</v>
      </c>
      <c r="L61" s="6">
        <v>2603379.8</v>
      </c>
      <c r="M61" s="22">
        <f t="shared" si="14"/>
        <v>21876.909999999683</v>
      </c>
    </row>
    <row r="62" spans="1:13" ht="15">
      <c r="A62" s="6">
        <v>2020</v>
      </c>
      <c r="B62" s="6" t="s">
        <v>15</v>
      </c>
      <c r="C62" s="6">
        <v>9.07</v>
      </c>
      <c r="D62" s="3">
        <v>6932.7</v>
      </c>
      <c r="E62" s="16"/>
      <c r="F62" s="6"/>
      <c r="G62" s="17" t="e">
        <f t="shared" si="15"/>
        <v>#DIV/0!</v>
      </c>
      <c r="H62" s="16"/>
      <c r="I62" s="6"/>
      <c r="J62" s="6" t="s">
        <v>29</v>
      </c>
      <c r="K62" s="16"/>
      <c r="L62" s="6"/>
      <c r="M62" s="22">
        <f t="shared" si="14"/>
        <v>0</v>
      </c>
    </row>
    <row r="63" spans="1:13" ht="15">
      <c r="A63" s="6">
        <v>2020</v>
      </c>
      <c r="B63" s="6" t="s">
        <v>16</v>
      </c>
      <c r="C63" s="6">
        <v>9.07</v>
      </c>
      <c r="D63" s="3">
        <v>6932.7</v>
      </c>
      <c r="E63" s="16"/>
      <c r="F63" s="6"/>
      <c r="G63" s="17" t="e">
        <f t="shared" si="15"/>
        <v>#DIV/0!</v>
      </c>
      <c r="H63" s="16"/>
      <c r="I63" s="6"/>
      <c r="J63" s="6" t="s">
        <v>29</v>
      </c>
      <c r="K63" s="16"/>
      <c r="L63" s="6"/>
      <c r="M63" s="22">
        <f t="shared" si="14"/>
        <v>0</v>
      </c>
    </row>
    <row r="64" spans="1:13" ht="15">
      <c r="A64" s="6">
        <v>2020</v>
      </c>
      <c r="B64" s="6" t="s">
        <v>17</v>
      </c>
      <c r="C64" s="6">
        <v>9.07</v>
      </c>
      <c r="D64" s="3">
        <v>6932.7</v>
      </c>
      <c r="E64" s="16"/>
      <c r="F64" s="6"/>
      <c r="G64" s="17" t="e">
        <f t="shared" si="15"/>
        <v>#DIV/0!</v>
      </c>
      <c r="H64" s="16"/>
      <c r="I64" s="6"/>
      <c r="J64" s="6" t="s">
        <v>29</v>
      </c>
      <c r="K64" s="16"/>
      <c r="L64" s="6"/>
      <c r="M64" s="22">
        <f t="shared" si="14"/>
        <v>0</v>
      </c>
    </row>
    <row r="65" spans="1:13" ht="15">
      <c r="A65" s="6">
        <v>2020</v>
      </c>
      <c r="B65" s="6" t="s">
        <v>18</v>
      </c>
      <c r="C65" s="6">
        <v>9.07</v>
      </c>
      <c r="D65" s="3">
        <v>6932.7</v>
      </c>
      <c r="E65" s="16"/>
      <c r="F65" s="6"/>
      <c r="G65" s="17" t="e">
        <f t="shared" si="15"/>
        <v>#DIV/0!</v>
      </c>
      <c r="H65" s="16"/>
      <c r="I65" s="6"/>
      <c r="J65" s="6" t="s">
        <v>29</v>
      </c>
      <c r="K65" s="16"/>
      <c r="L65" s="6"/>
      <c r="M65" s="22">
        <f t="shared" si="14"/>
        <v>0</v>
      </c>
    </row>
    <row r="66" spans="1:13" ht="15">
      <c r="A66" s="6">
        <v>2020</v>
      </c>
      <c r="B66" s="6" t="s">
        <v>19</v>
      </c>
      <c r="C66" s="6">
        <v>9.07</v>
      </c>
      <c r="D66" s="3">
        <v>6932.7</v>
      </c>
      <c r="E66" s="16"/>
      <c r="F66" s="6"/>
      <c r="G66" s="17" t="e">
        <f t="shared" si="15"/>
        <v>#DIV/0!</v>
      </c>
      <c r="H66" s="16"/>
      <c r="I66" s="6"/>
      <c r="J66" s="6" t="s">
        <v>29</v>
      </c>
      <c r="K66" s="16"/>
      <c r="L66" s="6"/>
      <c r="M66" s="22">
        <f t="shared" si="14"/>
        <v>0</v>
      </c>
    </row>
    <row r="67" spans="1:13" ht="15">
      <c r="A67" s="6">
        <v>2020</v>
      </c>
      <c r="B67" s="6" t="s">
        <v>20</v>
      </c>
      <c r="C67" s="6">
        <v>9.07</v>
      </c>
      <c r="D67" s="3">
        <v>6932.7</v>
      </c>
      <c r="E67" s="16"/>
      <c r="F67" s="6"/>
      <c r="G67" s="17" t="e">
        <f t="shared" si="15"/>
        <v>#DIV/0!</v>
      </c>
      <c r="H67" s="16"/>
      <c r="I67" s="6"/>
      <c r="J67" s="6" t="s">
        <v>29</v>
      </c>
      <c r="K67" s="16"/>
      <c r="L67" s="6"/>
      <c r="M67" s="22">
        <f t="shared" si="14"/>
        <v>0</v>
      </c>
    </row>
    <row r="68" spans="1:13" ht="15">
      <c r="A68" s="6">
        <v>2020</v>
      </c>
      <c r="B68" s="6" t="s">
        <v>21</v>
      </c>
      <c r="C68" s="6">
        <v>9.07</v>
      </c>
      <c r="D68" s="3">
        <v>6932.7</v>
      </c>
      <c r="E68" s="16"/>
      <c r="F68" s="6"/>
      <c r="G68" s="17" t="e">
        <f t="shared" si="15"/>
        <v>#DIV/0!</v>
      </c>
      <c r="H68" s="16"/>
      <c r="I68" s="6"/>
      <c r="J68" s="6" t="s">
        <v>29</v>
      </c>
      <c r="K68" s="16"/>
      <c r="L68" s="16"/>
      <c r="M68" s="22">
        <f t="shared" si="14"/>
        <v>0</v>
      </c>
    </row>
    <row r="69" spans="1:13" ht="15">
      <c r="A69" s="6">
        <v>2020</v>
      </c>
      <c r="B69" s="6" t="s">
        <v>22</v>
      </c>
      <c r="C69" s="6">
        <v>9.07</v>
      </c>
      <c r="D69" s="3">
        <v>6932.7</v>
      </c>
      <c r="E69" s="16"/>
      <c r="F69" s="6"/>
      <c r="G69" s="17" t="e">
        <f t="shared" si="15"/>
        <v>#DIV/0!</v>
      </c>
      <c r="H69" s="16"/>
      <c r="I69" s="6"/>
      <c r="J69" s="6" t="s">
        <v>29</v>
      </c>
      <c r="K69" s="16"/>
      <c r="L69" s="6"/>
      <c r="M69" s="22">
        <f t="shared" si="14"/>
        <v>0</v>
      </c>
    </row>
    <row r="70" spans="1:13" ht="15">
      <c r="A70" s="6">
        <v>2020</v>
      </c>
      <c r="B70" s="6" t="s">
        <v>23</v>
      </c>
      <c r="C70" s="6">
        <v>9.07</v>
      </c>
      <c r="D70" s="3">
        <v>6932.7</v>
      </c>
      <c r="E70" s="16"/>
      <c r="F70" s="6"/>
      <c r="G70" s="17" t="e">
        <f t="shared" si="15"/>
        <v>#DIV/0!</v>
      </c>
      <c r="H70" s="16"/>
      <c r="I70" s="6"/>
      <c r="J70" s="6" t="s">
        <v>29</v>
      </c>
      <c r="K70" s="16"/>
      <c r="L70" s="6"/>
      <c r="M70" s="22">
        <f t="shared" si="14"/>
        <v>0</v>
      </c>
    </row>
    <row r="71" spans="1:13" ht="15">
      <c r="A71" s="7"/>
      <c r="B71" s="7" t="s">
        <v>30</v>
      </c>
      <c r="C71" s="7"/>
      <c r="D71" s="7"/>
      <c r="E71" s="18">
        <f>SUM(E59:E70)</f>
        <v>188638.767</v>
      </c>
      <c r="F71" s="7">
        <f>SUM(F59:F70)</f>
        <v>162128.59</v>
      </c>
      <c r="G71" s="19">
        <f t="shared" si="15"/>
        <v>0.8594659124335774</v>
      </c>
      <c r="H71" s="7"/>
      <c r="I71" s="7"/>
      <c r="J71" s="7"/>
      <c r="K71" s="7"/>
      <c r="L71" s="7"/>
      <c r="M71" s="24"/>
    </row>
  </sheetData>
  <sheetProtection/>
  <mergeCells count="6">
    <mergeCell ref="A1:E1"/>
    <mergeCell ref="A58:L58"/>
    <mergeCell ref="A13:L13"/>
    <mergeCell ref="A28:L28"/>
    <mergeCell ref="A4:L4"/>
    <mergeCell ref="A43:L43"/>
  </mergeCells>
  <printOptions/>
  <pageMargins left="0.7" right="0.17" top="0.31" bottom="0.3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evgbo</cp:lastModifiedBy>
  <cp:lastPrinted>2019-05-15T17:28:42Z</cp:lastPrinted>
  <dcterms:created xsi:type="dcterms:W3CDTF">2018-07-27T10:05:09Z</dcterms:created>
  <dcterms:modified xsi:type="dcterms:W3CDTF">2020-04-06T04:55:32Z</dcterms:modified>
  <cp:category/>
  <cp:version/>
  <cp:contentType/>
  <cp:contentStatus/>
</cp:coreProperties>
</file>