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0" activeTab="0"/>
  </bookViews>
  <sheets>
    <sheet name="Взносы на КР" sheetId="1" r:id="rId1"/>
  </sheets>
  <definedNames>
    <definedName name="_xlnm.Print_Area" localSheetId="0">'Взносы на КР'!$A$1:$M$26</definedName>
  </definedNames>
  <calcPr fullCalcOnLoad="1"/>
</workbook>
</file>

<file path=xl/sharedStrings.xml><?xml version="1.0" encoding="utf-8"?>
<sst xmlns="http://schemas.openxmlformats.org/spreadsheetml/2006/main" count="54" uniqueCount="31">
  <si>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</si>
  <si>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</si>
  <si>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</si>
  <si>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</si>
  <si>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</si>
  <si>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</si>
  <si>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</si>
  <si>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</si>
  <si>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</si>
  <si>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</si>
  <si>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</si>
  <si>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</si>
  <si>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</si>
  <si>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</si>
  <si>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</si>
  <si>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</si>
  <si>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</si>
  <si>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</si>
  <si>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</si>
  <si>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</si>
  <si>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</si>
  <si>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</si>
  <si>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</si>
  <si>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</si>
  <si>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1 - январь</t>
  </si>
  <si>
    <t>-</t>
  </si>
  <si>
    <t>Итого:</t>
  </si>
  <si>
    <t>2023 [05]</t>
  </si>
  <si>
    <t>Вносы на Кап.Ремонт дом №10 г.Яхрома ул. Бусалова</t>
  </si>
  <si>
    <t>2024 [12]</t>
  </si>
  <si>
    <t>Действующий [40705810700000000337]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</si>
</sst>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6" fillId="0" borderId="10" xfId="0" applyFont="1" applyBorder="1" applyAlignment="1">
      <alignment horizontal="right" wrapText="1"/>
    </xf>
    <xf numFmtId="9" fontId="0" fillId="0" borderId="10" xfId="0" applyNumberFormat="1" applyFont="1" applyBorder="1" applyAlignment="1">
      <alignment wrapText="1"/>
    </xf>
    <xf numFmtId="9" fontId="26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26" fillId="0" borderId="10" xfId="0" applyNumberFormat="1" applyFont="1" applyBorder="1" applyAlignment="1">
      <alignment/>
    </xf>
    <xf numFmtId="9" fontId="26" fillId="0" borderId="10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2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8.8515625" defaultRowHeight="15"/>
  <cols>
    <col min="1" max="1" width="12.28125" style="0" customWidth="1"/>
    <col min="2" max="2" width="13.57421875" style="0" customWidth="1"/>
    <col min="3" max="3" width="11.421875" style="0" customWidth="1"/>
    <col min="4" max="4" width="15.140625" style="0" customWidth="1"/>
    <col min="5" max="5" width="15.57421875" style="0" customWidth="1"/>
    <col min="6" max="6" width="10.7109375" style="0" customWidth="1"/>
    <col min="7" max="7" width="9.140625" style="0" customWidth="1"/>
    <col min="8" max="8" width="13.28125" style="0" customWidth="1"/>
    <col min="9" max="9" width="15.00390625" style="0" customWidth="1"/>
    <col min="10" max="10" width="36.421875" style="0" customWidth="1"/>
    <col min="11" max="12" width="14.28125" style="0" customWidth="1"/>
    <col min="13" max="13" width="11.28125" style="0" bestFit="1" customWidth="1"/>
  </cols>
  <sheetData>
    <row r="1" spans="1:5" ht="18.75">
      <c r="A1" s="17" t="s">
        <v>28</v>
      </c>
      <c r="B1" s="17"/>
      <c r="C1" s="17"/>
      <c r="D1" s="17"/>
      <c r="E1" s="17"/>
    </row>
    <row r="3" spans="1:12" ht="9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15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5">
      <c r="A5" s="6">
        <v>2023</v>
      </c>
      <c r="B5" s="6" t="s">
        <v>19</v>
      </c>
      <c r="C5" s="8">
        <v>14</v>
      </c>
      <c r="D5" s="3">
        <v>7374.1</v>
      </c>
      <c r="E5" s="3">
        <f>C5*D5</f>
        <v>103237.40000000001</v>
      </c>
      <c r="F5" s="2">
        <v>0</v>
      </c>
      <c r="G5" s="10">
        <f>F5/E5*100%</f>
        <v>0</v>
      </c>
      <c r="H5" s="3">
        <f>E5</f>
        <v>103237.40000000001</v>
      </c>
      <c r="I5" s="3">
        <v>0</v>
      </c>
      <c r="J5" s="6" t="s">
        <v>30</v>
      </c>
      <c r="K5" s="3">
        <f>E5</f>
        <v>103237.40000000001</v>
      </c>
      <c r="L5" s="9" t="s">
        <v>25</v>
      </c>
    </row>
    <row r="6" spans="1:13" ht="15">
      <c r="A6" s="6">
        <v>2023</v>
      </c>
      <c r="B6" s="6" t="s">
        <v>20</v>
      </c>
      <c r="C6" s="8">
        <v>14</v>
      </c>
      <c r="D6" s="3">
        <v>7374.1</v>
      </c>
      <c r="E6" s="3">
        <f>C6*D6</f>
        <v>103237.40000000001</v>
      </c>
      <c r="F6" s="3">
        <f>1268.4+562.8+78702.1</f>
        <v>80533.3</v>
      </c>
      <c r="G6" s="10">
        <f>F6/E6*100%</f>
        <v>0.7800787311575068</v>
      </c>
      <c r="H6" s="3">
        <f>E6+H5</f>
        <v>206474.80000000002</v>
      </c>
      <c r="I6" s="3">
        <f>F5+F6</f>
        <v>80533.3</v>
      </c>
      <c r="J6" s="6" t="s">
        <v>30</v>
      </c>
      <c r="K6" s="3">
        <f>K5+E6</f>
        <v>206474.80000000002</v>
      </c>
      <c r="L6" s="3">
        <v>79070.5</v>
      </c>
      <c r="M6">
        <f>L6-I6</f>
        <v>-1462.800000000003</v>
      </c>
    </row>
    <row r="7" spans="1:13" ht="15">
      <c r="A7" s="6">
        <v>2023</v>
      </c>
      <c r="B7" s="6" t="s">
        <v>21</v>
      </c>
      <c r="C7" s="8">
        <v>14</v>
      </c>
      <c r="D7" s="3">
        <v>7374.1</v>
      </c>
      <c r="E7" s="3">
        <f>C7*D7</f>
        <v>103237.40000000001</v>
      </c>
      <c r="F7" s="3">
        <f>93664.48+1974</f>
        <v>95638.48</v>
      </c>
      <c r="G7" s="10">
        <f>F7/E7*100%</f>
        <v>0.9263937294042661</v>
      </c>
      <c r="H7" s="3">
        <f>E7+H6</f>
        <v>309712.2</v>
      </c>
      <c r="I7" s="3">
        <f>I6+F7</f>
        <v>176171.78</v>
      </c>
      <c r="J7" s="6" t="s">
        <v>30</v>
      </c>
      <c r="K7" s="3">
        <f>K6+E7</f>
        <v>309712.2</v>
      </c>
      <c r="L7" s="3">
        <v>173823.18</v>
      </c>
      <c r="M7">
        <f>L7-I7</f>
        <v>-2348.600000000006</v>
      </c>
    </row>
    <row r="8" spans="1:13" ht="15">
      <c r="A8" s="6">
        <v>2023</v>
      </c>
      <c r="B8" s="6" t="s">
        <v>22</v>
      </c>
      <c r="C8" s="8">
        <v>14</v>
      </c>
      <c r="D8" s="3">
        <v>7374.1</v>
      </c>
      <c r="E8" s="3">
        <f>C8*D8</f>
        <v>103237.40000000001</v>
      </c>
      <c r="F8" s="3">
        <f>85085.6+1268.4</f>
        <v>86354</v>
      </c>
      <c r="G8" s="10">
        <f>F8/E8*100%</f>
        <v>0.8364604300379513</v>
      </c>
      <c r="H8" s="3">
        <f>E8+H7</f>
        <v>412949.60000000003</v>
      </c>
      <c r="I8" s="3">
        <f>I7+F8</f>
        <v>262525.78</v>
      </c>
      <c r="J8" s="6" t="s">
        <v>30</v>
      </c>
      <c r="K8" s="3">
        <f>K7+E8</f>
        <v>412949.60000000003</v>
      </c>
      <c r="L8" s="3">
        <v>261257.38</v>
      </c>
      <c r="M8">
        <f>L8-I8</f>
        <v>-1268.4000000000233</v>
      </c>
    </row>
    <row r="9" spans="1:13" ht="13.5" customHeight="1">
      <c r="A9" s="6">
        <v>2023</v>
      </c>
      <c r="B9" s="6" t="s">
        <v>23</v>
      </c>
      <c r="C9" s="8">
        <v>14</v>
      </c>
      <c r="D9" s="3">
        <v>7374.1</v>
      </c>
      <c r="E9" s="3">
        <f>C9*D9</f>
        <v>103237.40000000001</v>
      </c>
      <c r="F9" s="3">
        <f>1268.4+122736.5</f>
        <v>124004.9</v>
      </c>
      <c r="G9" s="10">
        <f>F9/E9*100%</f>
        <v>1.2011625631796228</v>
      </c>
      <c r="H9" s="3">
        <f>E9+H8</f>
        <v>516187.00000000006</v>
      </c>
      <c r="I9" s="3">
        <f>I8+F9</f>
        <v>386530.68000000005</v>
      </c>
      <c r="J9" s="6" t="s">
        <v>30</v>
      </c>
      <c r="K9" s="3">
        <f>K8+E9</f>
        <v>516187.00000000006</v>
      </c>
      <c r="L9" s="3">
        <v>385967.88</v>
      </c>
      <c r="M9">
        <f>L9-I9</f>
        <v>-562.8000000000466</v>
      </c>
    </row>
    <row r="10" spans="1:12" s="12" customFormat="1" ht="15">
      <c r="A10" s="4"/>
      <c r="B10" s="4" t="s">
        <v>26</v>
      </c>
      <c r="C10" s="4"/>
      <c r="D10" s="4"/>
      <c r="E10" s="4">
        <f>SUM(E5:E9)</f>
        <v>516187.00000000006</v>
      </c>
      <c r="F10" s="4">
        <f>SUM(F5:F9)</f>
        <v>386530.68000000005</v>
      </c>
      <c r="G10" s="11">
        <f>F10/E10*100%</f>
        <v>0.7488190907558695</v>
      </c>
      <c r="H10" s="4"/>
      <c r="I10" s="4"/>
      <c r="J10" s="6"/>
      <c r="K10" s="4"/>
      <c r="L10" s="4"/>
    </row>
    <row r="11" spans="1:1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3" ht="15">
      <c r="A12" s="18" t="s">
        <v>29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3" ht="15">
      <c r="A13" s="6">
        <v>2024</v>
      </c>
      <c r="B13" s="6" t="s">
        <v>24</v>
      </c>
      <c r="C13" s="6">
        <v>14</v>
      </c>
      <c r="D13" s="3">
        <v>7374.1</v>
      </c>
      <c r="E13" s="13">
        <f>C13*D13</f>
        <v>103237.40000000001</v>
      </c>
      <c r="F13" s="6">
        <f>562.8+74217.54</f>
        <v>74780.34</v>
      </c>
      <c r="G13" s="14">
        <f>F13/E13*100%</f>
        <v>0.7243531898323669</v>
      </c>
      <c r="H13" s="13">
        <f>H9+E13</f>
        <v>619424.4</v>
      </c>
      <c r="I13" s="6">
        <f>I9+F13</f>
        <v>461311.02</v>
      </c>
      <c r="J13" s="6" t="s">
        <v>30</v>
      </c>
      <c r="K13" s="13">
        <f>K9+E13</f>
        <v>619424.4</v>
      </c>
      <c r="L13" s="6">
        <v>462094.13</v>
      </c>
      <c r="M13">
        <f>L13-I13</f>
        <v>783.109999999986</v>
      </c>
    </row>
    <row r="14" spans="1:13" ht="15">
      <c r="A14" s="6">
        <v>2024</v>
      </c>
      <c r="B14" s="6" t="s">
        <v>13</v>
      </c>
      <c r="C14" s="6">
        <v>14</v>
      </c>
      <c r="D14" s="3">
        <v>7374.1</v>
      </c>
      <c r="E14" s="13">
        <f aca="true" t="shared" si="0" ref="E14:E24">C14*D14</f>
        <v>103237.40000000001</v>
      </c>
      <c r="F14" s="6">
        <f>1268.4+95234.71</f>
        <v>96503.11</v>
      </c>
      <c r="G14" s="14">
        <f aca="true" t="shared" si="1" ref="G14:G25">F14/E14*100%</f>
        <v>0.9347688918938291</v>
      </c>
      <c r="H14" s="13">
        <f>H13+F14</f>
        <v>715927.51</v>
      </c>
      <c r="I14" s="6">
        <f>I13+F14</f>
        <v>557814.13</v>
      </c>
      <c r="J14" s="6" t="s">
        <v>30</v>
      </c>
      <c r="K14" s="13">
        <f>K13+E14</f>
        <v>722661.8</v>
      </c>
      <c r="L14" s="6">
        <v>558755.53</v>
      </c>
      <c r="M14">
        <f>L14-I14</f>
        <v>941.4000000000233</v>
      </c>
    </row>
    <row r="15" spans="1:13" ht="15">
      <c r="A15" s="6">
        <v>2024</v>
      </c>
      <c r="B15" s="6" t="s">
        <v>14</v>
      </c>
      <c r="C15" s="6">
        <v>14</v>
      </c>
      <c r="D15" s="3">
        <v>7374.1</v>
      </c>
      <c r="E15" s="13">
        <f t="shared" si="0"/>
        <v>103237.40000000001</v>
      </c>
      <c r="F15" s="6">
        <f>1974+105184.06</f>
        <v>107158.06</v>
      </c>
      <c r="G15" s="14">
        <f t="shared" si="1"/>
        <v>1.0379771284437616</v>
      </c>
      <c r="H15" s="13">
        <f>H14+F15</f>
        <v>823085.5700000001</v>
      </c>
      <c r="I15" s="6">
        <f>I14+F15</f>
        <v>664972.19</v>
      </c>
      <c r="J15" s="6" t="s">
        <v>30</v>
      </c>
      <c r="K15" s="13">
        <f>K14+E15</f>
        <v>825899.2000000001</v>
      </c>
      <c r="L15" s="6">
        <v>664029.19</v>
      </c>
      <c r="M15">
        <f>L15-I15</f>
        <v>-943</v>
      </c>
    </row>
    <row r="16" spans="1:12" ht="15">
      <c r="A16" s="6">
        <v>2024</v>
      </c>
      <c r="B16" s="6" t="s">
        <v>15</v>
      </c>
      <c r="C16" s="6">
        <v>14</v>
      </c>
      <c r="D16" s="3">
        <v>7374.1</v>
      </c>
      <c r="E16" s="13">
        <f t="shared" si="0"/>
        <v>103237.40000000001</v>
      </c>
      <c r="F16" s="6"/>
      <c r="G16" s="14">
        <f t="shared" si="1"/>
        <v>0</v>
      </c>
      <c r="H16" s="13"/>
      <c r="I16" s="6"/>
      <c r="J16" s="6" t="s">
        <v>30</v>
      </c>
      <c r="K16" s="13"/>
      <c r="L16" s="6"/>
    </row>
    <row r="17" spans="1:12" ht="15">
      <c r="A17" s="6">
        <v>2024</v>
      </c>
      <c r="B17" s="6" t="s">
        <v>16</v>
      </c>
      <c r="C17" s="6">
        <v>14</v>
      </c>
      <c r="D17" s="3">
        <v>7374.1</v>
      </c>
      <c r="E17" s="13">
        <f t="shared" si="0"/>
        <v>103237.40000000001</v>
      </c>
      <c r="F17" s="6"/>
      <c r="G17" s="14">
        <f t="shared" si="1"/>
        <v>0</v>
      </c>
      <c r="H17" s="13"/>
      <c r="I17" s="6"/>
      <c r="J17" s="6" t="s">
        <v>30</v>
      </c>
      <c r="K17" s="13"/>
      <c r="L17" s="6"/>
    </row>
    <row r="18" spans="1:12" ht="15">
      <c r="A18" s="6">
        <v>2024</v>
      </c>
      <c r="B18" s="6" t="s">
        <v>17</v>
      </c>
      <c r="C18" s="6">
        <v>14</v>
      </c>
      <c r="D18" s="3">
        <v>7374.1</v>
      </c>
      <c r="E18" s="13">
        <f t="shared" si="0"/>
        <v>103237.40000000001</v>
      </c>
      <c r="F18" s="6"/>
      <c r="G18" s="14">
        <f t="shared" si="1"/>
        <v>0</v>
      </c>
      <c r="H18" s="13"/>
      <c r="I18" s="6"/>
      <c r="J18" s="6" t="s">
        <v>30</v>
      </c>
      <c r="K18" s="13"/>
      <c r="L18" s="6"/>
    </row>
    <row r="19" spans="1:12" ht="15">
      <c r="A19" s="6">
        <v>2024</v>
      </c>
      <c r="B19" s="6" t="s">
        <v>18</v>
      </c>
      <c r="C19" s="6">
        <v>14</v>
      </c>
      <c r="D19" s="3">
        <v>7374.1</v>
      </c>
      <c r="E19" s="13">
        <f t="shared" si="0"/>
        <v>103237.40000000001</v>
      </c>
      <c r="F19" s="6"/>
      <c r="G19" s="14">
        <f t="shared" si="1"/>
        <v>0</v>
      </c>
      <c r="H19" s="13"/>
      <c r="I19" s="6"/>
      <c r="J19" s="6" t="s">
        <v>30</v>
      </c>
      <c r="K19" s="13"/>
      <c r="L19" s="6"/>
    </row>
    <row r="20" spans="1:12" ht="15">
      <c r="A20" s="6">
        <v>2024</v>
      </c>
      <c r="B20" s="6" t="s">
        <v>19</v>
      </c>
      <c r="C20" s="6">
        <v>14</v>
      </c>
      <c r="D20" s="3">
        <v>7374.1</v>
      </c>
      <c r="E20" s="13">
        <f t="shared" si="0"/>
        <v>103237.40000000001</v>
      </c>
      <c r="F20" s="6"/>
      <c r="G20" s="14">
        <f t="shared" si="1"/>
        <v>0</v>
      </c>
      <c r="H20" s="13"/>
      <c r="I20" s="6"/>
      <c r="J20" s="6" t="s">
        <v>30</v>
      </c>
      <c r="K20" s="13"/>
      <c r="L20" s="6"/>
    </row>
    <row r="21" spans="1:12" ht="15">
      <c r="A21" s="6">
        <v>2024</v>
      </c>
      <c r="B21" s="6" t="s">
        <v>20</v>
      </c>
      <c r="C21" s="6">
        <v>14</v>
      </c>
      <c r="D21" s="3">
        <v>7374.1</v>
      </c>
      <c r="E21" s="13">
        <f t="shared" si="0"/>
        <v>103237.40000000001</v>
      </c>
      <c r="F21" s="6"/>
      <c r="G21" s="14">
        <f t="shared" si="1"/>
        <v>0</v>
      </c>
      <c r="H21" s="13"/>
      <c r="I21" s="6"/>
      <c r="J21" s="6" t="s">
        <v>30</v>
      </c>
      <c r="K21" s="13"/>
      <c r="L21" s="6"/>
    </row>
    <row r="22" spans="1:12" ht="15">
      <c r="A22" s="6">
        <v>2024</v>
      </c>
      <c r="B22" s="6" t="s">
        <v>21</v>
      </c>
      <c r="C22" s="6">
        <v>14</v>
      </c>
      <c r="D22" s="3">
        <v>7374.1</v>
      </c>
      <c r="E22" s="13">
        <f t="shared" si="0"/>
        <v>103237.40000000001</v>
      </c>
      <c r="F22" s="6"/>
      <c r="G22" s="14">
        <f t="shared" si="1"/>
        <v>0</v>
      </c>
      <c r="H22" s="13"/>
      <c r="I22" s="6"/>
      <c r="J22" s="6" t="s">
        <v>30</v>
      </c>
      <c r="K22" s="13"/>
      <c r="L22" s="6"/>
    </row>
    <row r="23" spans="1:12" ht="15">
      <c r="A23" s="6">
        <v>2024</v>
      </c>
      <c r="B23" s="6" t="s">
        <v>22</v>
      </c>
      <c r="C23" s="6">
        <v>14</v>
      </c>
      <c r="D23" s="3">
        <v>7374.1</v>
      </c>
      <c r="E23" s="13">
        <f t="shared" si="0"/>
        <v>103237.40000000001</v>
      </c>
      <c r="F23" s="6"/>
      <c r="G23" s="14">
        <f t="shared" si="1"/>
        <v>0</v>
      </c>
      <c r="H23" s="13"/>
      <c r="I23" s="6"/>
      <c r="J23" s="6" t="s">
        <v>30</v>
      </c>
      <c r="K23" s="13"/>
      <c r="L23" s="6"/>
    </row>
    <row r="24" spans="1:12" ht="15">
      <c r="A24" s="6">
        <v>2024</v>
      </c>
      <c r="B24" s="6" t="s">
        <v>23</v>
      </c>
      <c r="C24" s="6">
        <v>14</v>
      </c>
      <c r="D24" s="3">
        <v>7374.1</v>
      </c>
      <c r="E24" s="13">
        <f t="shared" si="0"/>
        <v>103237.40000000001</v>
      </c>
      <c r="F24" s="6"/>
      <c r="G24" s="14">
        <f t="shared" si="1"/>
        <v>0</v>
      </c>
      <c r="H24" s="13"/>
      <c r="I24" s="6"/>
      <c r="J24" s="6" t="s">
        <v>30</v>
      </c>
      <c r="K24" s="13"/>
      <c r="L24" s="6"/>
    </row>
    <row r="25" spans="1:12" s="12" customFormat="1" ht="15">
      <c r="A25" s="7"/>
      <c r="B25" s="7" t="s">
        <v>26</v>
      </c>
      <c r="C25" s="7"/>
      <c r="D25" s="4"/>
      <c r="E25" s="15">
        <f>SUM(E13:E24)</f>
        <v>1238848.8</v>
      </c>
      <c r="F25" s="7">
        <f>SUM(F13:F24)</f>
        <v>278441.51</v>
      </c>
      <c r="G25" s="16">
        <f t="shared" si="1"/>
        <v>0.22475826751416314</v>
      </c>
      <c r="H25" s="13"/>
      <c r="I25" s="7"/>
      <c r="J25" s="7"/>
      <c r="K25" s="7"/>
      <c r="L25" s="7"/>
    </row>
    <row r="26" ht="15">
      <c r="D26" s="5"/>
    </row>
  </sheetData>
  <sheetProtection/>
  <mergeCells count="3">
    <mergeCell ref="A1:E1"/>
    <mergeCell ref="A12:L12"/>
    <mergeCell ref="A4:L4"/>
  </mergeCells>
  <printOptions/>
  <pageMargins left="0.7086614173228347" right="0.15748031496062992" top="0.31496062992125984" bottom="0.31496062992125984" header="0.31496062992125984" footer="0.31496062992125984"/>
  <pageSetup fitToHeight="3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Евгений Боровиков</cp:lastModifiedBy>
  <cp:lastPrinted>2024-01-25T11:03:02Z</cp:lastPrinted>
  <dcterms:created xsi:type="dcterms:W3CDTF">2018-07-27T10:05:09Z</dcterms:created>
  <dcterms:modified xsi:type="dcterms:W3CDTF">2024-04-08T08:49:19Z</dcterms:modified>
  <cp:category/>
  <cp:version/>
  <cp:contentType/>
  <cp:contentStatus/>
</cp:coreProperties>
</file>